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ken\Landbouw\12_Praktijkpunt Landbouw\4_Communicatie\4_Website\Ontwikkeling website Praktijkpunt\Inhoud\Te uploaden documenten\Update goudsbloem\"/>
    </mc:Choice>
  </mc:AlternateContent>
  <xr:revisionPtr revIDLastSave="0" documentId="14_{62DBD6F6-F2F1-4113-8F73-CA9F9439C4EF}" xr6:coauthVersionLast="47" xr6:coauthVersionMax="47" xr10:uidLastSave="{00000000-0000-0000-0000-000000000000}"/>
  <bookViews>
    <workbookView xWindow="-108" yWindow="-108" windowWidth="23256" windowHeight="12576" activeTab="1" xr2:uid="{00000000-000D-0000-FFFF-FFFF00000000}"/>
  </bookViews>
  <sheets>
    <sheet name="Checklist Iets voor jou" sheetId="1" r:id="rId1"/>
    <sheet name="Rendabiliteit berekenen" sheetId="8" r:id="rId2"/>
    <sheet name="Blad1" sheetId="5"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gghPpzhhqaCy9uPsD/Efa4ITtq/A=="/>
    </ext>
  </extLst>
</workbook>
</file>

<file path=xl/calcChain.xml><?xml version="1.0" encoding="utf-8"?>
<calcChain xmlns="http://schemas.openxmlformats.org/spreadsheetml/2006/main">
  <c r="J26" i="8" l="1"/>
  <c r="F6" i="8"/>
  <c r="F11" i="8"/>
  <c r="F10" i="8"/>
  <c r="F40" i="8"/>
  <c r="F41" i="8" s="1"/>
  <c r="L24" i="8"/>
  <c r="B21" i="8"/>
  <c r="J11" i="8"/>
  <c r="J7" i="8"/>
  <c r="F7" i="8"/>
  <c r="B14" i="8"/>
  <c r="J12" i="8" l="1"/>
  <c r="F12" i="8"/>
  <c r="F13" i="8" s="1"/>
  <c r="B23" i="8"/>
  <c r="J32" i="8" l="1"/>
  <c r="J33" i="8"/>
  <c r="J34" i="8" s="1"/>
</calcChain>
</file>

<file path=xl/sharedStrings.xml><?xml version="1.0" encoding="utf-8"?>
<sst xmlns="http://schemas.openxmlformats.org/spreadsheetml/2006/main" count="168" uniqueCount="121">
  <si>
    <t>Checklist: Is de teelt van goudsbloem iets voor mij?</t>
  </si>
  <si>
    <t>ja/ nee</t>
  </si>
  <si>
    <t>Ik wil met een nieuwe teelt aan de slag gaan.</t>
  </si>
  <si>
    <t>nee</t>
  </si>
  <si>
    <t xml:space="preserve">Uitdagingen slaan mij niet uit mijn lood. </t>
  </si>
  <si>
    <t>ja</t>
  </si>
  <si>
    <t>Goudsbloem is inpasbaar in mijn teeltrotatie.</t>
  </si>
  <si>
    <t>Goudsbloem wordt gezaaid in het voorjaar, de oogst van de bloemen vindt plaats in juli/augustus, de oogst van de  zaden vindt plaats in september/oktober.</t>
  </si>
  <si>
    <r>
      <rPr>
        <sz val="11"/>
        <color theme="1"/>
        <rFont val="Arial"/>
      </rPr>
      <t xml:space="preserve">Ik heb </t>
    </r>
    <r>
      <rPr>
        <u/>
        <sz val="11"/>
        <color theme="1"/>
        <rFont val="Arial"/>
      </rPr>
      <t>geen</t>
    </r>
    <r>
      <rPr>
        <sz val="11"/>
        <color theme="1"/>
        <rFont val="Arial"/>
      </rPr>
      <t xml:space="preserve"> overschot aan dierlijke mest.</t>
    </r>
  </si>
  <si>
    <t>Goudsbloem heeft een lage N-behoefte. Teveel bemesting bevordert de vegetatieve groei van goudsbloem, wat de oogst bemoeilijkt. Het is aangewezen om niet of zeer weinig te bemesten. Goudsbloem beperkt dus de bemestingsruimte op je bedrijf.</t>
  </si>
  <si>
    <t>Ik heb weet hoe ik aan zaaizaad kom.</t>
  </si>
  <si>
    <r>
      <rPr>
        <sz val="11"/>
        <color theme="1"/>
        <rFont val="Arial"/>
      </rPr>
      <t>Rassen zijn nog niet commercieel beschikbaar voor landbouwkundige doeleinden. Vrije rassen kunnen zelf vermeerderd worden. (</t>
    </r>
    <r>
      <rPr>
        <i/>
        <sz val="11"/>
        <color theme="1"/>
        <rFont val="Arial"/>
      </rPr>
      <t>Vraag meer info op bij het Praktijkpunt Landbouw.)</t>
    </r>
  </si>
  <si>
    <t>Ik zie het wel zitten om aan mechanische onkruidbeheersing te doen.</t>
  </si>
  <si>
    <t>Uitgezonderd voor de enkeldoelteelt van bloemen, zijn er nog geen gewasbeschermingsmiddelen erkend. Bovendien wensen de afnemers van bloemen vaak biologische bloemen.</t>
  </si>
  <si>
    <t>Ik of mijn loonwerker beschikt over een wiedeg. Of ik kan er één gebruiken van een collega.</t>
  </si>
  <si>
    <t>Ik of mijn loonwerker beschikt over een schoffelmachine.  Of ik kan er één gebruiken van een collega.</t>
  </si>
  <si>
    <t>Ik zie het zitten om de bloemoogst uit te voeren.</t>
  </si>
  <si>
    <t xml:space="preserve">De bloemoogst van goudsbloem is een atypische activiteit voor de Vlaamse landbouw. Ontwikkelde prototypes kunnen mogelijk gehuurd worden bij ILVO. Of je laat je eigen bloemoogstmachine bouwen. (Vraag meer info op bij ILVO). </t>
  </si>
  <si>
    <t>Mijn loonwerker is bereid om goudsbloem te dorsen.</t>
  </si>
  <si>
    <t xml:space="preserve">Ik heb afzet voor de verse bloemen aan een rendabele prijs. </t>
  </si>
  <si>
    <t>Ik kan de verse bloemen na de oogst snel genoeg leveren bij de afnemer.</t>
  </si>
  <si>
    <t>Ik heb afzet voor de droge bloemen aan een rendabele prijs.</t>
  </si>
  <si>
    <t>In mijn buurt kan ik terecht voor het drogen van de bloemen, of ik beschik zelf over een drooginstallatie.</t>
  </si>
  <si>
    <t>Praktijkpunt Landbouw werkt met een zelf gebouwd systeem van geventileerde paloxen.</t>
  </si>
  <si>
    <t xml:space="preserve">Ik heb afzet voor de ongeschoonde zaden aan een rendabele prijs. </t>
  </si>
  <si>
    <t>Ik kan de zaden tegen een redelijke kost laten schonen en heb afzet voor de geschoonde zaden aan een rendabele prijs.</t>
  </si>
  <si>
    <t>Ik sta ervoor open dat geïnteresseerde passanten halt houden bij mijn percelen.</t>
  </si>
  <si>
    <t>Ik heb er geen probleem mee om advies in te winnen.</t>
  </si>
  <si>
    <t>Voor teelttechnische ondersteuning kan je terecht bij Praktijkpunt Landbouw Vlaams-Brabant.</t>
  </si>
  <si>
    <t>Checklist: Is de teelt van goudsbloem rendabel voor mij?</t>
  </si>
  <si>
    <t>TEELTKOSTEN algemeen</t>
  </si>
  <si>
    <t>Zaaizaad</t>
  </si>
  <si>
    <t>€/ha</t>
  </si>
  <si>
    <t>Naschonen bloemen (indien nodig)</t>
  </si>
  <si>
    <t>Loofdoden</t>
  </si>
  <si>
    <t>Bemesting</t>
  </si>
  <si>
    <t>Afzetkosten (incl. transport)</t>
  </si>
  <si>
    <t xml:space="preserve">Loonwerk: Dorsen </t>
  </si>
  <si>
    <t>Gewasbescherming</t>
  </si>
  <si>
    <t>Onkruidbestrijding (chem.)</t>
  </si>
  <si>
    <t>TOTAAL teeltkosten algemeen</t>
  </si>
  <si>
    <t>Bestrijding ziekten en plagen</t>
  </si>
  <si>
    <t>Bedrijfseigen afschrijvingen</t>
  </si>
  <si>
    <t>Loonwerk</t>
  </si>
  <si>
    <t>ARBEIDSBEHOEFTE VERSE BLOEMEN</t>
  </si>
  <si>
    <t>ARBEIDSBEHOEFTE ZADEN</t>
  </si>
  <si>
    <t>Zaaien</t>
  </si>
  <si>
    <t>Bloemoogst (4 uur/oogstbeurt)</t>
  </si>
  <si>
    <t>uren/ha</t>
  </si>
  <si>
    <t>Zaadoogst en verwerking</t>
  </si>
  <si>
    <t>Onkruidbestrijding (mech.)</t>
  </si>
  <si>
    <t>TOTAAL ARBEIDSKOST zaadproductie</t>
  </si>
  <si>
    <t>TOTAAL ARBEIDSKOST bloemproductie</t>
  </si>
  <si>
    <t>TOTAAL kosten zaadproductie</t>
  </si>
  <si>
    <t>Pacht</t>
  </si>
  <si>
    <t>TOTAAL kosten bloemproductie</t>
  </si>
  <si>
    <t>KOSTEN DROGEN EN SCHONEN ZADEN</t>
  </si>
  <si>
    <t>KOSTEN DROGEN VAN BLOEMEN</t>
  </si>
  <si>
    <t>Drogen zaden</t>
  </si>
  <si>
    <t>€/kg</t>
  </si>
  <si>
    <t>ARBEIDSBEHOEFTE algemeen</t>
  </si>
  <si>
    <t>Drogen bloemen (indien nodig)</t>
  </si>
  <si>
    <t>€/kg vers</t>
  </si>
  <si>
    <t>Schonen zaden</t>
  </si>
  <si>
    <t>Grondbewerking</t>
  </si>
  <si>
    <t>kg</t>
  </si>
  <si>
    <t>Gewasonderhoud</t>
  </si>
  <si>
    <t>plukbeurt 1</t>
  </si>
  <si>
    <t>2500-4500</t>
  </si>
  <si>
    <t>na 0x bloempluk</t>
  </si>
  <si>
    <t>1000-1500</t>
  </si>
  <si>
    <t>Uurloon</t>
  </si>
  <si>
    <t>€/uur</t>
  </si>
  <si>
    <t>plukbeurt 2</t>
  </si>
  <si>
    <t>na max. 3 bloempluk</t>
  </si>
  <si>
    <t>500-1000</t>
  </si>
  <si>
    <t>TOTAAL ARBEIDSKOST algemeen</t>
  </si>
  <si>
    <t>plukbeurt 3</t>
  </si>
  <si>
    <t>2000-3000</t>
  </si>
  <si>
    <t>na 4x bloempluk</t>
  </si>
  <si>
    <t>250-500</t>
  </si>
  <si>
    <t>plukbeurt 4</t>
  </si>
  <si>
    <t>na 5x bloempluk</t>
  </si>
  <si>
    <t>0-250</t>
  </si>
  <si>
    <t>TOTAAL algemeen ZONDER OOGSTKOSTEN</t>
  </si>
  <si>
    <t>plukbeurt 5</t>
  </si>
  <si>
    <t>1000-2000</t>
  </si>
  <si>
    <t>plukbeurt 6</t>
  </si>
  <si>
    <t>OPBRENGSTPOTENTIEEL ZADEN</t>
  </si>
  <si>
    <t>Productie zaadoogst geschoond</t>
  </si>
  <si>
    <t xml:space="preserve">kg/ha </t>
  </si>
  <si>
    <t>OPBRENGSTPOTENTIEEL BLOEMEN</t>
  </si>
  <si>
    <t>Productie zaadoogst ongeschoond</t>
  </si>
  <si>
    <t>kg /ha</t>
  </si>
  <si>
    <t>Aantal bloemoogstbeurten</t>
  </si>
  <si>
    <t xml:space="preserve">Productie bloemoogst 1 </t>
  </si>
  <si>
    <t>kg vers/ha</t>
  </si>
  <si>
    <t>Verkoopprijs zaden geschoond</t>
  </si>
  <si>
    <t xml:space="preserve">€/ kg </t>
  </si>
  <si>
    <t xml:space="preserve">Productie bloemoogst </t>
  </si>
  <si>
    <t>WINST</t>
  </si>
  <si>
    <t xml:space="preserve">Productie bloemoogst 3 </t>
  </si>
  <si>
    <t>droge bloemen</t>
  </si>
  <si>
    <t>geschoonde zaden</t>
  </si>
  <si>
    <t>Productie bloemoogst 4</t>
  </si>
  <si>
    <t>droge bloemen + geschoonde zaden</t>
  </si>
  <si>
    <t xml:space="preserve">Productie bloemoogst 5 </t>
  </si>
  <si>
    <t xml:space="preserve">Productie bloemoogst 6 </t>
  </si>
  <si>
    <t>Productie totaal</t>
  </si>
  <si>
    <t>kg droog/ha</t>
  </si>
  <si>
    <t>Verkoopprijs bloemen droog (marktprijs)</t>
  </si>
  <si>
    <t>Energie en overige variabele kosten</t>
  </si>
  <si>
    <t>PRODUCTIEPOTENTIEEL BLOEMOOGST</t>
  </si>
  <si>
    <t>PRODUCTIEPOTENTIEEL ZAADOOGST</t>
  </si>
  <si>
    <t>KOSTEN ZAADPRODUCTIE</t>
  </si>
  <si>
    <t>KOSTEN VERSE BLOEMPRODUCTIE</t>
  </si>
  <si>
    <t>Verwerking  (2 uur/oogstbeurt)</t>
  </si>
  <si>
    <t xml:space="preserve">Huur bloemoogstmachine </t>
  </si>
  <si>
    <t xml:space="preserve">Deze checklist ondersteunt jou als landbouwer bij de beslissing om al of niet goudsbloem te telen. Onderstaande stellingen geven een indicatie van de mate waarin de goudsbloemteelt iets voor jou is. </t>
  </si>
  <si>
    <t xml:space="preserve">Deze tool maakt het voor u mogelijk om zelf een eenvoudige saldoberekening uit te voeren, dit met eigen aanpasbare cijfers en bedrijfsspecifiek kengetallen. De witte cellen zijn aan te passen. De verklaring voor de op voorhand ingevulde cijfers is terug te vinden in het document 'Beslismodel Goudsbloem - Begeleidend schrijven'. </t>
  </si>
  <si>
    <t>% verontreiniging bij zaadoogst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</si>
</sst>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Arial"/>
    </font>
    <font>
      <b/>
      <sz val="14"/>
      <color theme="1"/>
      <name val="Arial"/>
    </font>
    <font>
      <sz val="11"/>
      <name val="Arial"/>
    </font>
    <font>
      <i/>
      <sz val="11"/>
      <color theme="1"/>
      <name val="Arial"/>
    </font>
    <font>
      <b/>
      <i/>
      <sz val="11"/>
      <color theme="1"/>
      <name val="Arial"/>
    </font>
    <font>
      <sz val="11"/>
      <color theme="1"/>
      <name val="Calibri"/>
    </font>
    <font>
      <b/>
      <sz val="11"/>
      <color theme="1"/>
      <name val="Calibri"/>
    </font>
    <font>
      <b/>
      <sz val="11"/>
      <color theme="1"/>
      <name val="Arial"/>
    </font>
    <font>
      <b/>
      <sz val="11"/>
      <name val="Arial"/>
    </font>
    <font>
      <u/>
      <sz val="11"/>
      <color theme="1"/>
      <name val="Arial"/>
    </font>
    <font>
      <sz val="11"/>
      <color theme="1"/>
      <name val="Arial"/>
      <family val="2"/>
    </font>
    <font>
      <b/>
      <sz val="11"/>
      <color theme="1"/>
      <name val="Calibri"/>
      <family val="2"/>
    </font>
    <font>
      <b/>
      <sz val="14"/>
      <color theme="1"/>
      <name val="Arial"/>
      <family val="2"/>
    </font>
    <font>
      <sz val="11"/>
      <name val="Arial"/>
      <family val="2"/>
    </font>
    <font>
      <sz val="11"/>
      <color theme="1"/>
      <name val="Calibri"/>
      <family val="2"/>
    </font>
    <font>
      <b/>
      <sz val="11"/>
      <color rgb="FF1E1E1E"/>
      <name val="Segoe UI"/>
      <family val="2"/>
    </font>
    <font>
      <b/>
      <sz val="11"/>
      <color theme="1"/>
      <name val="Arial"/>
      <family val="2"/>
    </font>
    <font>
      <b/>
      <sz val="11"/>
      <color theme="1"/>
      <name val="Calibri"/>
      <family val="2"/>
      <scheme val="major"/>
    </font>
    <font>
      <sz val="11"/>
      <color theme="1"/>
      <name val="Calibri"/>
      <family val="2"/>
      <scheme val="major"/>
    </font>
    <font>
      <b/>
      <sz val="14"/>
      <color theme="1"/>
      <name val="Calibri"/>
      <family val="2"/>
    </font>
    <font>
      <sz val="11"/>
      <name val="Calibri"/>
      <family val="2"/>
      <scheme val="major"/>
    </font>
    <font>
      <i/>
      <sz val="10"/>
      <color theme="1"/>
      <name val="Arial"/>
      <family val="2"/>
    </font>
    <font>
      <sz val="11"/>
      <color theme="1"/>
      <name val="Arial"/>
    </font>
    <font>
      <i/>
      <sz val="11"/>
      <color theme="1"/>
      <name val="Calibri"/>
      <family val="2"/>
    </font>
  </fonts>
  <fills count="13">
    <fill>
      <patternFill patternType="none"/>
    </fill>
    <fill>
      <patternFill patternType="gray125"/>
    </fill>
    <fill>
      <patternFill patternType="solid">
        <fgColor rgb="FFFFC000"/>
        <bgColor rgb="FFFFC000"/>
      </patternFill>
    </fill>
    <fill>
      <patternFill patternType="solid">
        <fgColor rgb="FFFEF2CB"/>
        <bgColor rgb="FFFEF2CB"/>
      </patternFill>
    </fill>
    <fill>
      <patternFill patternType="solid">
        <fgColor rgb="FFFFFF00"/>
        <bgColor rgb="FFFFFF00"/>
      </patternFill>
    </fill>
    <fill>
      <patternFill patternType="solid">
        <fgColor rgb="FFFBE4D5"/>
        <bgColor rgb="FFFBE4D5"/>
      </patternFill>
    </fill>
    <fill>
      <patternFill patternType="solid">
        <fgColor theme="5"/>
        <bgColor theme="5"/>
      </patternFill>
    </fill>
    <fill>
      <patternFill patternType="solid">
        <fgColor theme="0"/>
        <bgColor theme="0"/>
      </patternFill>
    </fill>
    <fill>
      <patternFill patternType="solid">
        <fgColor rgb="FFFF0000"/>
        <bgColor rgb="FFFF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rgb="FFFFFF00"/>
      </patternFill>
    </fill>
    <fill>
      <patternFill patternType="solid">
        <fgColor theme="5"/>
        <bgColor indexed="64"/>
      </patternFill>
    </fill>
  </fills>
  <borders count="40">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9" fontId="22" fillId="0" borderId="0" applyFont="0" applyFill="0" applyBorder="0" applyAlignment="0" applyProtection="0"/>
  </cellStyleXfs>
  <cellXfs count="104">
    <xf numFmtId="0" fontId="0" fillId="0" borderId="0" xfId="0"/>
    <xf numFmtId="0" fontId="5" fillId="0" borderId="0" xfId="0" applyFont="1"/>
    <xf numFmtId="0" fontId="6" fillId="6" borderId="7" xfId="0" applyFont="1" applyFill="1" applyBorder="1"/>
    <xf numFmtId="0" fontId="6" fillId="6" borderId="9" xfId="0" applyFont="1" applyFill="1" applyBorder="1"/>
    <xf numFmtId="0" fontId="6" fillId="6" borderId="10" xfId="0" applyFont="1" applyFill="1" applyBorder="1"/>
    <xf numFmtId="0" fontId="6" fillId="6" borderId="11" xfId="0" applyFont="1" applyFill="1" applyBorder="1"/>
    <xf numFmtId="0" fontId="6" fillId="6" borderId="10" xfId="0" applyFont="1" applyFill="1" applyBorder="1" applyAlignment="1">
      <alignment vertical="center"/>
    </xf>
    <xf numFmtId="0" fontId="6" fillId="6" borderId="11" xfId="0" applyFont="1" applyFill="1" applyBorder="1" applyAlignment="1">
      <alignment vertical="center"/>
    </xf>
    <xf numFmtId="0" fontId="7" fillId="0" borderId="0" xfId="0" applyFont="1" applyAlignment="1">
      <alignment horizontal="right"/>
    </xf>
    <xf numFmtId="0" fontId="6" fillId="0" borderId="0" xfId="0" applyFont="1" applyAlignment="1">
      <alignment horizontal="right"/>
    </xf>
    <xf numFmtId="0" fontId="10" fillId="0" borderId="0" xfId="0" applyFont="1"/>
    <xf numFmtId="0" fontId="10" fillId="0" borderId="7" xfId="0" applyFont="1" applyBorder="1"/>
    <xf numFmtId="0" fontId="5" fillId="5" borderId="7" xfId="0" applyFont="1" applyFill="1" applyBorder="1"/>
    <xf numFmtId="0" fontId="5" fillId="5" borderId="7" xfId="0" applyFont="1" applyFill="1" applyBorder="1" applyAlignment="1">
      <alignment horizontal="left"/>
    </xf>
    <xf numFmtId="0" fontId="5" fillId="5" borderId="7" xfId="0" applyFont="1" applyFill="1" applyBorder="1" applyAlignment="1">
      <alignment horizontal="right"/>
    </xf>
    <xf numFmtId="0" fontId="5" fillId="5" borderId="8" xfId="0" applyFont="1" applyFill="1" applyBorder="1"/>
    <xf numFmtId="0" fontId="0" fillId="0" borderId="0" xfId="0" applyAlignment="1">
      <alignment horizontal="center"/>
    </xf>
    <xf numFmtId="0" fontId="14" fillId="5" borderId="7" xfId="0" applyFont="1" applyFill="1" applyBorder="1"/>
    <xf numFmtId="0" fontId="5" fillId="0" borderId="0" xfId="0" applyFont="1" applyAlignment="1">
      <alignment vertical="center" wrapText="1"/>
    </xf>
    <xf numFmtId="0" fontId="11" fillId="4" borderId="7" xfId="0" applyFont="1" applyFill="1" applyBorder="1"/>
    <xf numFmtId="0" fontId="15" fillId="0" borderId="0" xfId="0" applyFont="1" applyAlignment="1">
      <alignment horizontal="left" vertical="center" wrapText="1" indent="1"/>
    </xf>
    <xf numFmtId="0" fontId="0" fillId="0" borderId="0" xfId="0" applyAlignment="1">
      <alignment horizontal="left" vertical="center" wrapText="1" indent="1"/>
    </xf>
    <xf numFmtId="0" fontId="16" fillId="0" borderId="0" xfId="0" applyFont="1" applyAlignment="1">
      <alignment horizontal="right" vertical="center"/>
    </xf>
    <xf numFmtId="0" fontId="16" fillId="0" borderId="0" xfId="0" applyFont="1"/>
    <xf numFmtId="0" fontId="14" fillId="0" borderId="0" xfId="0" applyFont="1"/>
    <xf numFmtId="0" fontId="14" fillId="0" borderId="7" xfId="0" applyFont="1" applyBorder="1"/>
    <xf numFmtId="0" fontId="6" fillId="0" borderId="0" xfId="0" applyFont="1"/>
    <xf numFmtId="0" fontId="16" fillId="0" borderId="0" xfId="0" applyFont="1" applyAlignment="1">
      <alignment horizontal="right"/>
    </xf>
    <xf numFmtId="0" fontId="5" fillId="5" borderId="26" xfId="0" applyFont="1" applyFill="1" applyBorder="1"/>
    <xf numFmtId="0" fontId="0" fillId="0" borderId="7" xfId="0" applyBorder="1"/>
    <xf numFmtId="0" fontId="19" fillId="0" borderId="7" xfId="0" applyFont="1" applyBorder="1"/>
    <xf numFmtId="0" fontId="17" fillId="0" borderId="24" xfId="0" applyFont="1" applyBorder="1" applyAlignment="1">
      <alignment horizontal="right" vertical="center"/>
    </xf>
    <xf numFmtId="0" fontId="17" fillId="0" borderId="13" xfId="0" applyFont="1" applyBorder="1" applyAlignment="1">
      <alignment horizontal="right" vertical="center"/>
    </xf>
    <xf numFmtId="0" fontId="17" fillId="0" borderId="15" xfId="0" applyFont="1" applyBorder="1" applyAlignment="1">
      <alignment horizontal="right" vertical="center"/>
    </xf>
    <xf numFmtId="0" fontId="0" fillId="0" borderId="0" xfId="0" applyAlignment="1">
      <alignment vertical="center"/>
    </xf>
    <xf numFmtId="0" fontId="5" fillId="0" borderId="8" xfId="0" applyFont="1" applyBorder="1" applyProtection="1">
      <protection locked="0"/>
    </xf>
    <xf numFmtId="0" fontId="5" fillId="7" borderId="8" xfId="0" applyFont="1" applyFill="1" applyBorder="1" applyProtection="1">
      <protection locked="0"/>
    </xf>
    <xf numFmtId="0" fontId="5" fillId="9" borderId="0" xfId="0" applyFont="1" applyFill="1"/>
    <xf numFmtId="0" fontId="3" fillId="0" borderId="20" xfId="0" applyFont="1" applyBorder="1" applyAlignment="1">
      <alignment horizontal="left" vertical="center" wrapText="1"/>
    </xf>
    <xf numFmtId="0" fontId="4" fillId="0" borderId="28" xfId="0" applyFont="1" applyBorder="1" applyAlignment="1">
      <alignment horizontal="center" vertical="center" wrapText="1"/>
    </xf>
    <xf numFmtId="0" fontId="3" fillId="0" borderId="1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10" fillId="0" borderId="32" xfId="0" applyFont="1" applyBorder="1" applyAlignment="1">
      <alignment horizontal="left" vertical="center" wrapText="1"/>
    </xf>
    <xf numFmtId="0" fontId="10" fillId="3" borderId="31" xfId="0" applyFont="1" applyFill="1"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0" fillId="3" borderId="32" xfId="0" applyFill="1" applyBorder="1" applyAlignment="1">
      <alignment vertical="center" wrapText="1"/>
    </xf>
    <xf numFmtId="0" fontId="10" fillId="3" borderId="31" xfId="0" applyFont="1" applyFill="1" applyBorder="1" applyAlignment="1">
      <alignment vertical="center" wrapText="1"/>
    </xf>
    <xf numFmtId="0" fontId="13" fillId="10" borderId="31" xfId="0" applyFont="1" applyFill="1" applyBorder="1" applyAlignment="1">
      <alignment horizontal="left" vertical="center" wrapText="1"/>
    </xf>
    <xf numFmtId="0" fontId="2" fillId="10" borderId="32" xfId="0" applyFont="1" applyFill="1" applyBorder="1"/>
    <xf numFmtId="0" fontId="10" fillId="3" borderId="32" xfId="0" applyFont="1" applyFill="1" applyBorder="1" applyAlignment="1">
      <alignment horizontal="left" vertical="center" wrapText="1"/>
    </xf>
    <xf numFmtId="0" fontId="10" fillId="0" borderId="27"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164" fontId="15" fillId="0" borderId="0" xfId="0" applyNumberFormat="1" applyFont="1" applyAlignment="1">
      <alignment horizontal="left" vertical="center" wrapText="1" indent="1"/>
    </xf>
    <xf numFmtId="0" fontId="5" fillId="5" borderId="24" xfId="0" applyFont="1" applyFill="1" applyBorder="1"/>
    <xf numFmtId="0" fontId="5" fillId="0" borderId="36" xfId="0" applyFont="1" applyBorder="1" applyProtection="1">
      <protection locked="0"/>
    </xf>
    <xf numFmtId="0" fontId="5" fillId="5" borderId="25" xfId="0" applyFont="1" applyFill="1" applyBorder="1"/>
    <xf numFmtId="0" fontId="6" fillId="6" borderId="9" xfId="0" applyFont="1" applyFill="1" applyBorder="1" applyAlignment="1">
      <alignment horizontal="left" wrapText="1"/>
    </xf>
    <xf numFmtId="0" fontId="18" fillId="7" borderId="37" xfId="0" applyFont="1" applyFill="1" applyBorder="1" applyProtection="1">
      <protection locked="0"/>
    </xf>
    <xf numFmtId="0" fontId="11" fillId="11" borderId="7" xfId="0" applyFont="1" applyFill="1" applyBorder="1" applyAlignment="1" applyProtection="1">
      <alignment horizontal="right"/>
      <protection locked="0"/>
    </xf>
    <xf numFmtId="9" fontId="18" fillId="0" borderId="22" xfId="1" applyFont="1" applyBorder="1"/>
    <xf numFmtId="0" fontId="17" fillId="12" borderId="16" xfId="0" applyFont="1" applyFill="1" applyBorder="1"/>
    <xf numFmtId="164" fontId="17" fillId="12" borderId="16" xfId="0" applyNumberFormat="1" applyFont="1" applyFill="1" applyBorder="1"/>
    <xf numFmtId="164" fontId="17" fillId="12" borderId="16" xfId="0" applyNumberFormat="1" applyFont="1" applyFill="1" applyBorder="1" applyAlignment="1">
      <alignment vertical="center" wrapText="1"/>
    </xf>
    <xf numFmtId="0" fontId="18" fillId="12" borderId="21" xfId="0" applyFont="1" applyFill="1" applyBorder="1" applyAlignment="1">
      <alignment horizontal="right"/>
    </xf>
    <xf numFmtId="0" fontId="6" fillId="12" borderId="19" xfId="0" applyFont="1" applyFill="1" applyBorder="1"/>
    <xf numFmtId="0" fontId="20" fillId="12" borderId="21" xfId="0" applyFont="1" applyFill="1" applyBorder="1" applyAlignment="1">
      <alignment horizontal="right"/>
    </xf>
    <xf numFmtId="0" fontId="8" fillId="12" borderId="19" xfId="0" applyFont="1" applyFill="1" applyBorder="1"/>
    <xf numFmtId="10" fontId="0" fillId="0" borderId="0" xfId="1" applyNumberFormat="1" applyFont="1"/>
    <xf numFmtId="9" fontId="5" fillId="0" borderId="8" xfId="0" applyNumberFormat="1" applyFont="1" applyBorder="1" applyProtection="1">
      <protection locked="0"/>
    </xf>
    <xf numFmtId="0" fontId="5" fillId="9" borderId="8" xfId="0" applyFont="1" applyFill="1" applyBorder="1" applyProtection="1"/>
    <xf numFmtId="0" fontId="1" fillId="2" borderId="1" xfId="0" applyFont="1" applyFill="1" applyBorder="1" applyAlignment="1">
      <alignment horizontal="center"/>
    </xf>
    <xf numFmtId="0" fontId="2" fillId="0" borderId="2" xfId="0" applyFont="1" applyBorder="1" applyAlignment="1"/>
    <xf numFmtId="0" fontId="2" fillId="0" borderId="3" xfId="0" applyFont="1" applyBorder="1" applyAlignment="1"/>
    <xf numFmtId="0" fontId="21" fillId="0" borderId="5" xfId="0" applyFont="1" applyBorder="1" applyAlignment="1">
      <alignment horizontal="left" vertical="center" wrapText="1"/>
    </xf>
    <xf numFmtId="0" fontId="2" fillId="0" borderId="4" xfId="0" applyFont="1" applyBorder="1" applyAlignment="1"/>
    <xf numFmtId="0" fontId="2" fillId="0" borderId="6" xfId="0" applyFont="1" applyBorder="1" applyAlignment="1"/>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 fillId="2" borderId="7" xfId="0" applyFont="1" applyFill="1" applyBorder="1" applyAlignment="1">
      <alignment horizontal="center"/>
    </xf>
    <xf numFmtId="0" fontId="23" fillId="0" borderId="0" xfId="0" applyFont="1" applyAlignment="1">
      <alignment horizontal="left" vertical="center" wrapText="1"/>
    </xf>
    <xf numFmtId="0" fontId="2" fillId="0" borderId="7" xfId="0" applyFont="1" applyBorder="1" applyAlignment="1"/>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2" fillId="8" borderId="7" xfId="0" applyFont="1" applyFill="1" applyBorder="1" applyAlignment="1">
      <alignment horizontal="center" vertical="center"/>
    </xf>
    <xf numFmtId="0" fontId="1" fillId="8" borderId="7" xfId="0" applyFont="1" applyFill="1" applyBorder="1" applyAlignment="1">
      <alignment horizontal="center" vertical="center"/>
    </xf>
    <xf numFmtId="0" fontId="0" fillId="0" borderId="0" xfId="0" applyAlignment="1">
      <alignment horizontal="center"/>
    </xf>
    <xf numFmtId="0" fontId="12" fillId="8" borderId="7" xfId="0" applyFont="1" applyFill="1" applyBorder="1" applyAlignment="1">
      <alignment horizontal="center"/>
    </xf>
    <xf numFmtId="0" fontId="14" fillId="5" borderId="7" xfId="0" applyFont="1" applyFill="1" applyBorder="1" applyAlignment="1">
      <alignment horizontal="left" vertical="center"/>
    </xf>
    <xf numFmtId="0" fontId="5" fillId="0" borderId="22" xfId="0" applyFont="1" applyBorder="1" applyAlignment="1" applyProtection="1">
      <alignment horizontal="right" vertical="center"/>
      <protection locked="0"/>
    </xf>
    <xf numFmtId="0" fontId="5" fillId="5" borderId="7" xfId="0" applyFont="1" applyFill="1" applyBorder="1" applyAlignment="1">
      <alignment horizontal="left" vertical="center"/>
    </xf>
    <xf numFmtId="0" fontId="0" fillId="0" borderId="7" xfId="0" applyBorder="1" applyAlignment="1">
      <alignment horizontal="center"/>
    </xf>
    <xf numFmtId="0" fontId="12" fillId="8" borderId="38" xfId="0" applyFont="1" applyFill="1" applyBorder="1" applyAlignment="1">
      <alignment horizontal="center"/>
    </xf>
    <xf numFmtId="0" fontId="12" fillId="8" borderId="12" xfId="0" applyFont="1" applyFill="1" applyBorder="1" applyAlignment="1">
      <alignment horizontal="center"/>
    </xf>
    <xf numFmtId="0" fontId="12" fillId="8" borderId="39" xfId="0" applyFont="1" applyFill="1" applyBorder="1" applyAlignment="1">
      <alignment horizont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9" Type="http://customschemas.google.com/relationships/workbookmetadata" Target="metadata"/><Relationship Id="rId14" Type="http://schemas.openxmlformats.org/officeDocument/2006/relationships/customXml" Target="../customXml/item1.xml"/></Relationships>
</file>

<file path=xl/ctrlProps/ctrlProp1.xml><?xml version="1.0" encoding="utf-8"?>
<formControlPr xmlns="http://schemas.microsoft.com/office/spreadsheetml/2009/9/main" objectType="Spin" dx="22" fmlaLink="$J$25" inc="100" max="1500" page="10" val="1000"/>
</file>

<file path=xl/ctrlProps/ctrlProp2.xml><?xml version="1.0" encoding="utf-8"?>
<formControlPr xmlns="http://schemas.microsoft.com/office/spreadsheetml/2009/9/main" objectType="Spin" dx="22" fmlaLink="$F$28" inc="250" max="4500" min="2500" page="10" val="3000"/>
</file>

<file path=xl/ctrlProps/ctrlProp3.xml><?xml version="1.0" encoding="utf-8"?>
<formControlPr xmlns="http://schemas.microsoft.com/office/spreadsheetml/2009/9/main" objectType="Spin" dx="22" fmlaLink="$F$30" inc="250" max="4500" min="2500" page="10" val="2500"/>
</file>

<file path=xl/ctrlProps/ctrlProp4.xml><?xml version="1.0" encoding="utf-8"?>
<formControlPr xmlns="http://schemas.microsoft.com/office/spreadsheetml/2009/9/main" objectType="Spin" dx="22" fmlaLink="$F$32" inc="250" max="3000" min="2000" page="10" val="2000"/>
</file>

<file path=xl/ctrlProps/ctrlProp5.xml><?xml version="1.0" encoding="utf-8"?>
<formControlPr xmlns="http://schemas.microsoft.com/office/spreadsheetml/2009/9/main" objectType="Spin" dx="22" fmlaLink="$F$34" inc="250" max="3000" min="2000" page="10" val="2000"/>
</file>

<file path=xl/ctrlProps/ctrlProp6.xml><?xml version="1.0" encoding="utf-8"?>
<formControlPr xmlns="http://schemas.microsoft.com/office/spreadsheetml/2009/9/main" objectType="Spin" dx="22" fmlaLink="$F$36" inc="250" max="2000" min="1000" page="10" val="1000"/>
</file>

<file path=xl/ctrlProps/ctrlProp7.xml><?xml version="1.0" encoding="utf-8"?>
<formControlPr xmlns="http://schemas.microsoft.com/office/spreadsheetml/2009/9/main" objectType="Spin" dx="22" fmlaLink="$F$38" inc="250" max="2000" min="1000" page="10" val="100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60960</xdr:colOff>
          <xdr:row>27</xdr:row>
          <xdr:rowOff>38100</xdr:rowOff>
        </xdr:from>
        <xdr:to>
          <xdr:col>7</xdr:col>
          <xdr:colOff>365760</xdr:colOff>
          <xdr:row>28</xdr:row>
          <xdr:rowOff>144780</xdr:rowOff>
        </xdr:to>
        <xdr:sp macro="" textlink="">
          <xdr:nvSpPr>
            <xdr:cNvPr id="6145" name="Spinner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30480</xdr:colOff>
          <xdr:row>29</xdr:row>
          <xdr:rowOff>38100</xdr:rowOff>
        </xdr:from>
        <xdr:to>
          <xdr:col>7</xdr:col>
          <xdr:colOff>365760</xdr:colOff>
          <xdr:row>30</xdr:row>
          <xdr:rowOff>175260</xdr:rowOff>
        </xdr:to>
        <xdr:sp macro="" textlink="">
          <xdr:nvSpPr>
            <xdr:cNvPr id="6146" name="Spinner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60960</xdr:rowOff>
        </xdr:from>
        <xdr:to>
          <xdr:col>7</xdr:col>
          <xdr:colOff>365760</xdr:colOff>
          <xdr:row>32</xdr:row>
          <xdr:rowOff>175260</xdr:rowOff>
        </xdr:to>
        <xdr:sp macro="" textlink="">
          <xdr:nvSpPr>
            <xdr:cNvPr id="6147" name="Spinner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xdr:row>
          <xdr:rowOff>30480</xdr:rowOff>
        </xdr:from>
        <xdr:to>
          <xdr:col>7</xdr:col>
          <xdr:colOff>365760</xdr:colOff>
          <xdr:row>34</xdr:row>
          <xdr:rowOff>144780</xdr:rowOff>
        </xdr:to>
        <xdr:sp macro="" textlink="">
          <xdr:nvSpPr>
            <xdr:cNvPr id="6148" name="Spinner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35</xdr:row>
          <xdr:rowOff>30480</xdr:rowOff>
        </xdr:from>
        <xdr:to>
          <xdr:col>7</xdr:col>
          <xdr:colOff>365760</xdr:colOff>
          <xdr:row>36</xdr:row>
          <xdr:rowOff>175260</xdr:rowOff>
        </xdr:to>
        <xdr:sp macro="" textlink="">
          <xdr:nvSpPr>
            <xdr:cNvPr id="6149" name="Spinner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37</xdr:row>
          <xdr:rowOff>38100</xdr:rowOff>
        </xdr:from>
        <xdr:to>
          <xdr:col>7</xdr:col>
          <xdr:colOff>365760</xdr:colOff>
          <xdr:row>38</xdr:row>
          <xdr:rowOff>175260</xdr:rowOff>
        </xdr:to>
        <xdr:sp macro="" textlink="">
          <xdr:nvSpPr>
            <xdr:cNvPr id="6150" name="Spinner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60960</xdr:rowOff>
        </xdr:from>
        <xdr:to>
          <xdr:col>11</xdr:col>
          <xdr:colOff>365760</xdr:colOff>
          <xdr:row>25</xdr:row>
          <xdr:rowOff>175260</xdr:rowOff>
        </xdr:to>
        <xdr:sp macro="" textlink="">
          <xdr:nvSpPr>
            <xdr:cNvPr id="6151" name="Spinner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C1000"/>
  <sheetViews>
    <sheetView zoomScale="70" zoomScaleNormal="70" workbookViewId="0">
      <selection activeCell="B7" sqref="B7"/>
    </sheetView>
  </sheetViews>
  <sheetFormatPr defaultColWidth="12.59765625" defaultRowHeight="15" customHeight="1" x14ac:dyDescent="0.25"/>
  <cols>
    <col min="1" max="1" width="64.5" customWidth="1"/>
    <col min="2" max="2" width="15.19921875" style="16" customWidth="1"/>
    <col min="3" max="3" width="85.19921875" customWidth="1"/>
    <col min="4" max="26" width="7.59765625" customWidth="1"/>
  </cols>
  <sheetData>
    <row r="1" spans="1:3" ht="17.399999999999999" x14ac:dyDescent="0.3">
      <c r="A1" s="78" t="s">
        <v>0</v>
      </c>
      <c r="B1" s="79"/>
      <c r="C1" s="80"/>
    </row>
    <row r="2" spans="1:3" ht="14.4" thickBot="1" x14ac:dyDescent="0.3">
      <c r="A2" s="81" t="s">
        <v>118</v>
      </c>
      <c r="B2" s="82"/>
      <c r="C2" s="83"/>
    </row>
    <row r="3" spans="1:3" ht="27.75" customHeight="1" thickBot="1" x14ac:dyDescent="0.3">
      <c r="A3" s="38"/>
      <c r="B3" s="39" t="s">
        <v>1</v>
      </c>
      <c r="C3" s="40"/>
    </row>
    <row r="4" spans="1:3" ht="27.75" customHeight="1" x14ac:dyDescent="0.25">
      <c r="A4" s="41" t="s">
        <v>2</v>
      </c>
      <c r="B4" s="56"/>
      <c r="C4" s="42"/>
    </row>
    <row r="5" spans="1:3" ht="27.75" customHeight="1" x14ac:dyDescent="0.25">
      <c r="A5" s="43" t="s">
        <v>4</v>
      </c>
      <c r="B5" s="57"/>
      <c r="C5" s="44"/>
    </row>
    <row r="6" spans="1:3" ht="39" customHeight="1" x14ac:dyDescent="0.25">
      <c r="A6" s="43" t="s">
        <v>6</v>
      </c>
      <c r="B6" s="57"/>
      <c r="C6" s="44" t="s">
        <v>7</v>
      </c>
    </row>
    <row r="7" spans="1:3" ht="52.5" customHeight="1" x14ac:dyDescent="0.25">
      <c r="A7" s="43" t="s">
        <v>8</v>
      </c>
      <c r="B7" s="57"/>
      <c r="C7" s="44" t="s">
        <v>9</v>
      </c>
    </row>
    <row r="8" spans="1:3" ht="39" customHeight="1" x14ac:dyDescent="0.25">
      <c r="A8" s="43" t="s">
        <v>10</v>
      </c>
      <c r="B8" s="57"/>
      <c r="C8" s="44" t="s">
        <v>11</v>
      </c>
    </row>
    <row r="9" spans="1:3" ht="48" customHeight="1" x14ac:dyDescent="0.25">
      <c r="A9" s="45" t="s">
        <v>12</v>
      </c>
      <c r="B9" s="58"/>
      <c r="C9" s="55" t="s">
        <v>13</v>
      </c>
    </row>
    <row r="10" spans="1:3" ht="39" customHeight="1" x14ac:dyDescent="0.25">
      <c r="A10" s="45" t="s">
        <v>14</v>
      </c>
      <c r="B10" s="58"/>
      <c r="C10" s="46"/>
    </row>
    <row r="11" spans="1:3" ht="39" customHeight="1" x14ac:dyDescent="0.25">
      <c r="A11" s="45" t="s">
        <v>15</v>
      </c>
      <c r="B11" s="58"/>
      <c r="C11" s="46"/>
    </row>
    <row r="12" spans="1:3" ht="48" customHeight="1" x14ac:dyDescent="0.25">
      <c r="A12" s="43" t="s">
        <v>16</v>
      </c>
      <c r="B12" s="57"/>
      <c r="C12" s="47" t="s">
        <v>17</v>
      </c>
    </row>
    <row r="13" spans="1:3" ht="28.5" customHeight="1" x14ac:dyDescent="0.25">
      <c r="A13" s="43" t="s">
        <v>18</v>
      </c>
      <c r="B13" s="57"/>
      <c r="C13" s="44"/>
    </row>
    <row r="14" spans="1:3" ht="28.5" customHeight="1" x14ac:dyDescent="0.25">
      <c r="A14" s="48" t="s">
        <v>19</v>
      </c>
      <c r="B14" s="58"/>
      <c r="C14" s="46"/>
    </row>
    <row r="15" spans="1:3" ht="28.5" customHeight="1" x14ac:dyDescent="0.25">
      <c r="A15" s="45" t="s">
        <v>20</v>
      </c>
      <c r="B15" s="58"/>
      <c r="C15" s="46"/>
    </row>
    <row r="16" spans="1:3" ht="28.5" customHeight="1" x14ac:dyDescent="0.25">
      <c r="A16" s="45" t="s">
        <v>21</v>
      </c>
      <c r="B16" s="58"/>
      <c r="C16" s="46"/>
    </row>
    <row r="17" spans="1:3" ht="39" customHeight="1" x14ac:dyDescent="0.25">
      <c r="A17" s="45" t="s">
        <v>22</v>
      </c>
      <c r="B17" s="58"/>
      <c r="C17" s="55" t="s">
        <v>23</v>
      </c>
    </row>
    <row r="18" spans="1:3" ht="24" customHeight="1" x14ac:dyDescent="0.25">
      <c r="A18" s="52" t="s">
        <v>24</v>
      </c>
      <c r="B18" s="58"/>
      <c r="C18" s="51"/>
    </row>
    <row r="19" spans="1:3" ht="39" customHeight="1" x14ac:dyDescent="0.25">
      <c r="A19" s="53" t="s">
        <v>25</v>
      </c>
      <c r="B19" s="58"/>
      <c r="C19" s="54"/>
    </row>
    <row r="20" spans="1:3" ht="39" customHeight="1" x14ac:dyDescent="0.25">
      <c r="A20" s="43" t="s">
        <v>26</v>
      </c>
      <c r="B20" s="57"/>
      <c r="C20" s="44"/>
    </row>
    <row r="21" spans="1:3" ht="24" customHeight="1" thickBot="1" x14ac:dyDescent="0.3">
      <c r="A21" s="49" t="s">
        <v>27</v>
      </c>
      <c r="B21" s="59"/>
      <c r="C21" s="50" t="s">
        <v>28</v>
      </c>
    </row>
    <row r="22" spans="1:3" ht="15.75" customHeight="1" x14ac:dyDescent="0.25"/>
    <row r="23" spans="1:3" ht="15.75" customHeight="1" x14ac:dyDescent="0.25"/>
    <row r="24" spans="1:3" ht="15.75" customHeight="1" x14ac:dyDescent="0.25">
      <c r="A24" s="10"/>
    </row>
    <row r="25" spans="1:3" ht="15.75" customHeight="1" x14ac:dyDescent="0.25">
      <c r="A25" s="11"/>
    </row>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selectLockedCells="1"/>
  <mergeCells count="2">
    <mergeCell ref="A1:C1"/>
    <mergeCell ref="A2:C2"/>
  </mergeCells>
  <pageMargins left="0.7" right="0.7" top="0.75" bottom="0.75" header="0" footer="0"/>
  <pageSetup paperSize="9" scale="65"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F6E76EC-BA1B-49B7-9030-7347249CFFCB}">
          <x14:formula1>
            <xm:f>Blad1!$A$1:$A$2</xm:f>
          </x14:formula1>
          <xm:sqref>B4:B21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594F-DF0D-4F17-8F8E-E28F9CCF08B3}">
  <sheetPr>
    <pageSetUpPr fitToPage="1"/>
  </sheetPr>
  <dimension ref="A1:M1009"/>
  <sheetViews>
    <sheetView tabSelected="1" zoomScale="70" zoomScaleNormal="70" workbookViewId="0">
      <selection activeCell="J29" sqref="J29"/>
    </sheetView>
  </sheetViews>
  <sheetFormatPr defaultColWidth="12.59765625" defaultRowHeight="15" customHeight="1" x14ac:dyDescent="0.25"/>
  <cols>
    <col min="1" max="1" width="38.69921875" customWidth="1"/>
    <col min="2" max="2" width="9.19921875" customWidth="1"/>
    <col min="3" max="3" width="9.59765625" customWidth="1"/>
    <col min="4" max="4" width="7.59765625" customWidth="1"/>
    <col min="5" max="5" width="35.19921875" customWidth="1"/>
    <col min="6" max="6" width="9.19921875" customWidth="1"/>
    <col min="7" max="7" width="9.59765625" customWidth="1"/>
    <col min="8" max="8" width="7.59765625" customWidth="1"/>
    <col min="9" max="9" width="32.59765625" customWidth="1"/>
    <col min="10" max="10" width="9.19921875" customWidth="1"/>
    <col min="11" max="11" width="9.59765625" customWidth="1"/>
    <col min="12" max="12" width="13" bestFit="1" customWidth="1"/>
    <col min="13" max="13" width="9.69921875" customWidth="1"/>
    <col min="14" max="26" width="7.59765625" customWidth="1"/>
  </cols>
  <sheetData>
    <row r="1" spans="1:13" ht="21" customHeight="1" x14ac:dyDescent="0.3">
      <c r="A1" s="86" t="s">
        <v>29</v>
      </c>
      <c r="B1" s="86"/>
      <c r="C1" s="86"/>
      <c r="D1" s="86"/>
      <c r="E1" s="86"/>
      <c r="F1" s="86"/>
      <c r="G1" s="86"/>
      <c r="H1" s="86"/>
      <c r="I1" s="86"/>
      <c r="J1" s="86"/>
      <c r="K1" s="86"/>
    </row>
    <row r="2" spans="1:13" s="34" customFormat="1" ht="30" customHeight="1" x14ac:dyDescent="0.25">
      <c r="A2" s="87" t="s">
        <v>119</v>
      </c>
      <c r="B2" s="87"/>
      <c r="C2" s="87"/>
      <c r="D2" s="87"/>
      <c r="E2" s="87"/>
      <c r="F2" s="87"/>
      <c r="G2" s="87"/>
      <c r="H2" s="87"/>
      <c r="I2" s="87"/>
      <c r="J2" s="87"/>
      <c r="K2" s="87"/>
    </row>
    <row r="3" spans="1:13" ht="15" customHeight="1" x14ac:dyDescent="0.3">
      <c r="A3" s="86" t="s">
        <v>30</v>
      </c>
      <c r="B3" s="88"/>
      <c r="C3" s="88"/>
      <c r="E3" s="86" t="s">
        <v>115</v>
      </c>
      <c r="F3" s="88"/>
      <c r="G3" s="88"/>
      <c r="I3" s="86" t="s">
        <v>114</v>
      </c>
      <c r="J3" s="88"/>
      <c r="K3" s="88"/>
    </row>
    <row r="4" spans="1:13" ht="15" customHeight="1" x14ac:dyDescent="0.3">
      <c r="A4" s="12" t="s">
        <v>31</v>
      </c>
      <c r="B4" s="35">
        <v>180</v>
      </c>
      <c r="C4" s="12" t="s">
        <v>32</v>
      </c>
      <c r="E4" s="12" t="s">
        <v>33</v>
      </c>
      <c r="F4" s="35"/>
      <c r="G4" s="12"/>
      <c r="I4" s="13" t="s">
        <v>34</v>
      </c>
      <c r="J4" s="35">
        <v>0</v>
      </c>
      <c r="K4" s="12" t="s">
        <v>32</v>
      </c>
      <c r="L4" s="1"/>
    </row>
    <row r="5" spans="1:13" ht="15" customHeight="1" x14ac:dyDescent="0.3">
      <c r="A5" s="12" t="s">
        <v>35</v>
      </c>
      <c r="B5" s="35">
        <v>0</v>
      </c>
      <c r="C5" s="12" t="s">
        <v>32</v>
      </c>
      <c r="E5" s="12" t="s">
        <v>36</v>
      </c>
      <c r="F5" s="35">
        <v>25</v>
      </c>
      <c r="G5" s="12" t="s">
        <v>32</v>
      </c>
      <c r="I5" s="13" t="s">
        <v>37</v>
      </c>
      <c r="J5" s="35">
        <v>300</v>
      </c>
      <c r="K5" s="12" t="s">
        <v>32</v>
      </c>
    </row>
    <row r="6" spans="1:13" ht="15" customHeight="1" x14ac:dyDescent="0.3">
      <c r="A6" s="12" t="s">
        <v>38</v>
      </c>
      <c r="B6" s="12"/>
      <c r="C6" s="12"/>
      <c r="E6" s="17" t="s">
        <v>117</v>
      </c>
      <c r="F6" s="35">
        <f>F27*62.5</f>
        <v>187.5</v>
      </c>
      <c r="G6" s="12" t="s">
        <v>32</v>
      </c>
      <c r="I6" s="13" t="s">
        <v>36</v>
      </c>
      <c r="J6" s="35">
        <v>25</v>
      </c>
      <c r="K6" s="12" t="s">
        <v>32</v>
      </c>
    </row>
    <row r="7" spans="1:13" ht="15" customHeight="1" x14ac:dyDescent="0.3">
      <c r="A7" s="14" t="s">
        <v>39</v>
      </c>
      <c r="B7" s="35">
        <v>10</v>
      </c>
      <c r="C7" s="12" t="s">
        <v>32</v>
      </c>
      <c r="E7" s="2" t="s">
        <v>40</v>
      </c>
      <c r="F7" s="2">
        <f>SUM(F4:F6)</f>
        <v>212.5</v>
      </c>
      <c r="G7" s="2" t="s">
        <v>32</v>
      </c>
      <c r="I7" s="2" t="s">
        <v>40</v>
      </c>
      <c r="J7" s="2">
        <f>SUM(J4:J6)</f>
        <v>325</v>
      </c>
      <c r="K7" s="2" t="s">
        <v>32</v>
      </c>
    </row>
    <row r="8" spans="1:13" ht="15" customHeight="1" x14ac:dyDescent="0.3">
      <c r="A8" s="14" t="s">
        <v>41</v>
      </c>
      <c r="B8" s="35">
        <v>0</v>
      </c>
      <c r="C8" s="12" t="s">
        <v>32</v>
      </c>
      <c r="E8" s="12"/>
      <c r="F8" s="12"/>
      <c r="G8" s="12"/>
      <c r="I8" s="13"/>
      <c r="J8" s="13"/>
      <c r="K8" s="13"/>
    </row>
    <row r="9" spans="1:13" ht="15" customHeight="1" x14ac:dyDescent="0.3">
      <c r="A9" s="12" t="s">
        <v>43</v>
      </c>
      <c r="B9" s="12"/>
      <c r="C9" s="12"/>
      <c r="E9" s="86" t="s">
        <v>44</v>
      </c>
      <c r="F9" s="88"/>
      <c r="G9" s="88"/>
      <c r="I9" s="86" t="s">
        <v>45</v>
      </c>
      <c r="J9" s="88"/>
      <c r="K9" s="88"/>
    </row>
    <row r="10" spans="1:13" ht="15" customHeight="1" x14ac:dyDescent="0.3">
      <c r="A10" s="14" t="s">
        <v>46</v>
      </c>
      <c r="B10" s="35"/>
      <c r="C10" s="12" t="s">
        <v>32</v>
      </c>
      <c r="E10" s="12" t="s">
        <v>47</v>
      </c>
      <c r="F10" s="36">
        <f>4*F27</f>
        <v>12</v>
      </c>
      <c r="G10" s="12" t="s">
        <v>48</v>
      </c>
      <c r="I10" s="12" t="s">
        <v>49</v>
      </c>
      <c r="J10" s="35">
        <v>2</v>
      </c>
      <c r="K10" s="37" t="s">
        <v>48</v>
      </c>
    </row>
    <row r="11" spans="1:13" ht="15" customHeight="1" thickBot="1" x14ac:dyDescent="0.35">
      <c r="A11" s="14" t="s">
        <v>50</v>
      </c>
      <c r="B11" s="35">
        <v>150</v>
      </c>
      <c r="C11" s="12" t="s">
        <v>32</v>
      </c>
      <c r="E11" s="12" t="s">
        <v>116</v>
      </c>
      <c r="F11" s="35">
        <f>2*F27</f>
        <v>6</v>
      </c>
      <c r="G11" s="12" t="s">
        <v>48</v>
      </c>
      <c r="I11" s="2" t="s">
        <v>51</v>
      </c>
      <c r="J11" s="2">
        <f>B20*J10</f>
        <v>36</v>
      </c>
      <c r="K11" s="2" t="s">
        <v>32</v>
      </c>
    </row>
    <row r="12" spans="1:13" ht="15" customHeight="1" thickBot="1" x14ac:dyDescent="0.35">
      <c r="A12" s="12" t="s">
        <v>111</v>
      </c>
      <c r="B12" s="35">
        <v>220</v>
      </c>
      <c r="C12" s="12" t="s">
        <v>32</v>
      </c>
      <c r="E12" s="2" t="s">
        <v>52</v>
      </c>
      <c r="F12" s="2">
        <f>B20*(F11+F10)</f>
        <v>324</v>
      </c>
      <c r="G12" s="2" t="s">
        <v>32</v>
      </c>
      <c r="I12" s="3" t="s">
        <v>53</v>
      </c>
      <c r="J12" s="4">
        <f>SUM(J7+J11)</f>
        <v>361</v>
      </c>
      <c r="K12" s="5" t="s">
        <v>32</v>
      </c>
      <c r="L12" s="22"/>
      <c r="M12" s="22"/>
    </row>
    <row r="13" spans="1:13" ht="15" customHeight="1" thickBot="1" x14ac:dyDescent="0.35">
      <c r="A13" s="12" t="s">
        <v>54</v>
      </c>
      <c r="B13" s="35">
        <v>310</v>
      </c>
      <c r="C13" s="12" t="s">
        <v>32</v>
      </c>
      <c r="E13" s="3" t="s">
        <v>55</v>
      </c>
      <c r="F13" s="4">
        <f>F12+F7+F8</f>
        <v>536.5</v>
      </c>
      <c r="G13" s="5" t="s">
        <v>32</v>
      </c>
      <c r="L13" s="22"/>
      <c r="M13" s="22"/>
    </row>
    <row r="14" spans="1:13" ht="15" customHeight="1" x14ac:dyDescent="0.3">
      <c r="A14" s="2" t="s">
        <v>40</v>
      </c>
      <c r="B14" s="2">
        <f>SUM(B4:B13)</f>
        <v>870</v>
      </c>
      <c r="C14" s="2" t="s">
        <v>32</v>
      </c>
      <c r="I14" s="86" t="s">
        <v>56</v>
      </c>
      <c r="J14" s="88"/>
      <c r="K14" s="88"/>
    </row>
    <row r="15" spans="1:13" ht="15" customHeight="1" x14ac:dyDescent="0.3">
      <c r="A15" s="37" t="s">
        <v>42</v>
      </c>
      <c r="B15" s="35"/>
      <c r="C15" s="37" t="s">
        <v>32</v>
      </c>
      <c r="E15" s="86" t="s">
        <v>57</v>
      </c>
      <c r="F15" s="88"/>
      <c r="G15" s="88"/>
      <c r="I15" s="12" t="s">
        <v>58</v>
      </c>
      <c r="J15" s="36">
        <v>0.1</v>
      </c>
      <c r="K15" s="12" t="s">
        <v>59</v>
      </c>
    </row>
    <row r="16" spans="1:13" ht="15" customHeight="1" x14ac:dyDescent="0.3">
      <c r="A16" s="86" t="s">
        <v>60</v>
      </c>
      <c r="B16" s="88"/>
      <c r="C16" s="88"/>
      <c r="E16" s="17" t="s">
        <v>61</v>
      </c>
      <c r="F16" s="35">
        <v>0.2</v>
      </c>
      <c r="G16" s="12" t="s">
        <v>62</v>
      </c>
      <c r="I16" s="12" t="s">
        <v>63</v>
      </c>
      <c r="J16" s="36">
        <v>0.25</v>
      </c>
      <c r="K16" s="12" t="s">
        <v>59</v>
      </c>
    </row>
    <row r="17" spans="1:13" ht="15" customHeight="1" thickBot="1" x14ac:dyDescent="0.35">
      <c r="A17" s="12" t="s">
        <v>64</v>
      </c>
      <c r="B17" s="35">
        <v>2</v>
      </c>
      <c r="C17" s="12" t="s">
        <v>48</v>
      </c>
    </row>
    <row r="18" spans="1:13" ht="15" customHeight="1" thickBot="1" x14ac:dyDescent="0.35">
      <c r="A18" s="12" t="s">
        <v>46</v>
      </c>
      <c r="B18" s="35">
        <v>2</v>
      </c>
      <c r="C18" s="12" t="s">
        <v>48</v>
      </c>
      <c r="E18" s="31" t="s">
        <v>112</v>
      </c>
      <c r="F18" s="89" t="s">
        <v>65</v>
      </c>
      <c r="G18" s="90"/>
      <c r="I18" s="31" t="s">
        <v>113</v>
      </c>
      <c r="J18" s="89" t="s">
        <v>65</v>
      </c>
      <c r="K18" s="90"/>
    </row>
    <row r="19" spans="1:13" ht="15" customHeight="1" x14ac:dyDescent="0.3">
      <c r="A19" s="12" t="s">
        <v>66</v>
      </c>
      <c r="B19" s="35">
        <v>4</v>
      </c>
      <c r="C19" s="12" t="s">
        <v>48</v>
      </c>
      <c r="E19" s="32" t="s">
        <v>67</v>
      </c>
      <c r="F19" s="84" t="s">
        <v>68</v>
      </c>
      <c r="G19" s="85"/>
      <c r="I19" s="32" t="s">
        <v>69</v>
      </c>
      <c r="J19" s="84" t="s">
        <v>70</v>
      </c>
      <c r="K19" s="85"/>
    </row>
    <row r="20" spans="1:13" ht="15" customHeight="1" x14ac:dyDescent="0.3">
      <c r="A20" s="12" t="s">
        <v>71</v>
      </c>
      <c r="B20" s="35">
        <v>18</v>
      </c>
      <c r="C20" s="12" t="s">
        <v>72</v>
      </c>
      <c r="E20" s="32" t="s">
        <v>73</v>
      </c>
      <c r="F20" s="84" t="s">
        <v>68</v>
      </c>
      <c r="G20" s="85"/>
      <c r="I20" s="32" t="s">
        <v>74</v>
      </c>
      <c r="J20" s="84" t="s">
        <v>75</v>
      </c>
      <c r="K20" s="85"/>
      <c r="L20" s="23"/>
      <c r="M20" s="27"/>
    </row>
    <row r="21" spans="1:13" ht="15" customHeight="1" x14ac:dyDescent="0.3">
      <c r="A21" s="2" t="s">
        <v>76</v>
      </c>
      <c r="B21" s="2">
        <f>B20*SUM(B17:B19)</f>
        <v>144</v>
      </c>
      <c r="C21" s="2" t="s">
        <v>32</v>
      </c>
      <c r="E21" s="32" t="s">
        <v>77</v>
      </c>
      <c r="F21" s="84" t="s">
        <v>78</v>
      </c>
      <c r="G21" s="85"/>
      <c r="I21" s="32" t="s">
        <v>79</v>
      </c>
      <c r="J21" s="84" t="s">
        <v>80</v>
      </c>
      <c r="K21" s="85"/>
    </row>
    <row r="22" spans="1:13" ht="15" customHeight="1" thickBot="1" x14ac:dyDescent="0.3">
      <c r="E22" s="32" t="s">
        <v>81</v>
      </c>
      <c r="F22" s="84" t="s">
        <v>78</v>
      </c>
      <c r="G22" s="85"/>
      <c r="I22" s="33" t="s">
        <v>82</v>
      </c>
      <c r="J22" s="91" t="s">
        <v>83</v>
      </c>
      <c r="K22" s="92"/>
    </row>
    <row r="23" spans="1:13" ht="15" customHeight="1" thickBot="1" x14ac:dyDescent="0.35">
      <c r="A23" s="64" t="s">
        <v>84</v>
      </c>
      <c r="B23" s="6">
        <f>B21+B14+B15</f>
        <v>1014</v>
      </c>
      <c r="C23" s="7" t="s">
        <v>32</v>
      </c>
      <c r="E23" s="32" t="s">
        <v>85</v>
      </c>
      <c r="F23" s="84" t="s">
        <v>86</v>
      </c>
      <c r="G23" s="85"/>
    </row>
    <row r="24" spans="1:13" ht="15" customHeight="1" thickBot="1" x14ac:dyDescent="0.4">
      <c r="E24" s="33" t="s">
        <v>87</v>
      </c>
      <c r="F24" s="91" t="s">
        <v>86</v>
      </c>
      <c r="G24" s="92"/>
      <c r="I24" s="93" t="s">
        <v>88</v>
      </c>
      <c r="J24" s="94"/>
      <c r="K24" s="94"/>
      <c r="L24" s="30" t="str">
        <f>IF(AND(F27&lt;1,J25&lt;1501),"OK",IF(AND(F27&lt;4,J25&lt;1001),"OK",IF(AND(F27&lt;5,J25&lt;501),"OK",IF(AND(F27&lt;7,J25&lt;251),"OK","ERROR"))))</f>
        <v>OK</v>
      </c>
    </row>
    <row r="25" spans="1:13" ht="15" customHeight="1" x14ac:dyDescent="0.3">
      <c r="I25" s="17" t="s">
        <v>89</v>
      </c>
      <c r="J25" s="35">
        <v>1000</v>
      </c>
      <c r="K25" s="12" t="s">
        <v>90</v>
      </c>
      <c r="L25" s="95"/>
    </row>
    <row r="26" spans="1:13" ht="15" customHeight="1" x14ac:dyDescent="0.3">
      <c r="E26" s="96" t="s">
        <v>91</v>
      </c>
      <c r="F26" s="88"/>
      <c r="G26" s="88"/>
      <c r="I26" s="17" t="s">
        <v>92</v>
      </c>
      <c r="J26" s="77">
        <f>J25/(1-J27)</f>
        <v>1332.9999999999993</v>
      </c>
      <c r="K26" s="12" t="s">
        <v>93</v>
      </c>
      <c r="L26" s="95"/>
    </row>
    <row r="27" spans="1:13" ht="15" customHeight="1" x14ac:dyDescent="0.3">
      <c r="E27" s="19" t="s">
        <v>94</v>
      </c>
      <c r="F27" s="66">
        <v>3</v>
      </c>
      <c r="G27" s="19"/>
      <c r="I27" s="17" t="s">
        <v>120</v>
      </c>
      <c r="J27" s="76">
        <v>0.24981245311327799</v>
      </c>
      <c r="K27" s="12"/>
      <c r="L27" s="24"/>
      <c r="M27" s="67"/>
    </row>
    <row r="28" spans="1:13" ht="15" customHeight="1" thickBot="1" x14ac:dyDescent="0.3">
      <c r="E28" s="97" t="s">
        <v>95</v>
      </c>
      <c r="F28" s="98">
        <v>3000</v>
      </c>
      <c r="G28" s="99" t="s">
        <v>96</v>
      </c>
      <c r="H28" s="100"/>
      <c r="J28" s="75"/>
      <c r="L28" s="10"/>
    </row>
    <row r="29" spans="1:13" ht="15" customHeight="1" thickBot="1" x14ac:dyDescent="0.35">
      <c r="E29" s="97"/>
      <c r="F29" s="98"/>
      <c r="G29" s="99"/>
      <c r="H29" s="100"/>
      <c r="I29" s="61" t="s">
        <v>97</v>
      </c>
      <c r="J29" s="65">
        <v>1.5</v>
      </c>
      <c r="K29" s="63" t="s">
        <v>98</v>
      </c>
      <c r="L29" s="10"/>
    </row>
    <row r="30" spans="1:13" ht="15" customHeight="1" thickBot="1" x14ac:dyDescent="0.35">
      <c r="E30" s="97" t="s">
        <v>99</v>
      </c>
      <c r="F30" s="98">
        <v>2500</v>
      </c>
      <c r="G30" s="99" t="s">
        <v>96</v>
      </c>
      <c r="H30" s="95"/>
      <c r="L30" s="25"/>
    </row>
    <row r="31" spans="1:13" ht="15" customHeight="1" x14ac:dyDescent="0.3">
      <c r="E31" s="97"/>
      <c r="F31" s="98"/>
      <c r="G31" s="99"/>
      <c r="H31" s="95"/>
      <c r="I31" s="101" t="s">
        <v>100</v>
      </c>
      <c r="J31" s="102"/>
      <c r="K31" s="103"/>
      <c r="L31" s="26"/>
    </row>
    <row r="32" spans="1:13" ht="15" customHeight="1" thickBot="1" x14ac:dyDescent="0.35">
      <c r="E32" s="97" t="s">
        <v>101</v>
      </c>
      <c r="F32" s="98">
        <v>2000</v>
      </c>
      <c r="G32" s="97" t="s">
        <v>96</v>
      </c>
      <c r="H32" s="100"/>
      <c r="I32" s="71" t="s">
        <v>102</v>
      </c>
      <c r="J32" s="68">
        <f>IF(F27&gt;0,(F43*F41)-(B23+F13+F16*F40),0)</f>
        <v>288.5</v>
      </c>
      <c r="K32" s="72" t="s">
        <v>32</v>
      </c>
      <c r="L32" s="20"/>
    </row>
    <row r="33" spans="1:12" ht="15" customHeight="1" thickBot="1" x14ac:dyDescent="0.35">
      <c r="E33" s="97"/>
      <c r="F33" s="98"/>
      <c r="G33" s="97"/>
      <c r="H33" s="100"/>
      <c r="I33" s="71" t="s">
        <v>103</v>
      </c>
      <c r="J33" s="69">
        <f>IF(J25&gt;0,(J25*J29)-(B23+J12+J15*J26+J16*J26),0)</f>
        <v>-341.54999999999973</v>
      </c>
      <c r="K33" s="72" t="s">
        <v>32</v>
      </c>
      <c r="L33" s="21"/>
    </row>
    <row r="34" spans="1:12" ht="15" customHeight="1" thickBot="1" x14ac:dyDescent="0.35">
      <c r="E34" s="97" t="s">
        <v>104</v>
      </c>
      <c r="F34" s="98">
        <v>0</v>
      </c>
      <c r="G34" s="99" t="s">
        <v>96</v>
      </c>
      <c r="H34" s="100"/>
      <c r="I34" s="73" t="s">
        <v>105</v>
      </c>
      <c r="J34" s="70">
        <f>J32+J33+B23</f>
        <v>960.95000000000027</v>
      </c>
      <c r="K34" s="74" t="s">
        <v>32</v>
      </c>
      <c r="L34" s="60"/>
    </row>
    <row r="35" spans="1:12" ht="15" customHeight="1" x14ac:dyDescent="0.25">
      <c r="A35" s="18"/>
      <c r="E35" s="97"/>
      <c r="F35" s="98"/>
      <c r="G35" s="99"/>
      <c r="H35" s="100"/>
      <c r="L35" s="20"/>
    </row>
    <row r="36" spans="1:12" ht="15" customHeight="1" x14ac:dyDescent="0.25">
      <c r="E36" s="97" t="s">
        <v>106</v>
      </c>
      <c r="F36" s="98">
        <v>0</v>
      </c>
      <c r="G36" s="99" t="s">
        <v>96</v>
      </c>
      <c r="H36" s="100"/>
    </row>
    <row r="37" spans="1:12" ht="15" customHeight="1" x14ac:dyDescent="0.3">
      <c r="D37" s="9"/>
      <c r="E37" s="97"/>
      <c r="F37" s="98"/>
      <c r="G37" s="99"/>
      <c r="H37" s="100"/>
    </row>
    <row r="38" spans="1:12" ht="15" customHeight="1" x14ac:dyDescent="0.3">
      <c r="D38" s="9"/>
      <c r="E38" s="97" t="s">
        <v>107</v>
      </c>
      <c r="F38" s="98">
        <v>0</v>
      </c>
      <c r="G38" s="99" t="s">
        <v>96</v>
      </c>
      <c r="H38" s="100"/>
    </row>
    <row r="39" spans="1:12" ht="15" customHeight="1" x14ac:dyDescent="0.25">
      <c r="E39" s="97"/>
      <c r="F39" s="98"/>
      <c r="G39" s="99"/>
      <c r="H39" s="100"/>
    </row>
    <row r="40" spans="1:12" ht="15" customHeight="1" x14ac:dyDescent="0.3">
      <c r="D40" s="8"/>
      <c r="E40" s="15" t="s">
        <v>108</v>
      </c>
      <c r="F40" s="28">
        <f>SUM(F28:F38)</f>
        <v>7500</v>
      </c>
      <c r="G40" s="15" t="s">
        <v>96</v>
      </c>
      <c r="H40" s="29"/>
    </row>
    <row r="41" spans="1:12" ht="15" customHeight="1" x14ac:dyDescent="0.3">
      <c r="D41" s="9"/>
      <c r="E41" s="15" t="s">
        <v>108</v>
      </c>
      <c r="F41" s="15">
        <f>F40*0.106</f>
        <v>795</v>
      </c>
      <c r="G41" s="15" t="s">
        <v>109</v>
      </c>
    </row>
    <row r="42" spans="1:12" ht="15" customHeight="1" thickBot="1" x14ac:dyDescent="0.3"/>
    <row r="43" spans="1:12" ht="15" customHeight="1" thickBot="1" x14ac:dyDescent="0.35">
      <c r="D43" s="9"/>
      <c r="E43" s="61" t="s">
        <v>110</v>
      </c>
      <c r="F43" s="62">
        <v>4.2</v>
      </c>
      <c r="G43" s="63" t="s">
        <v>98</v>
      </c>
    </row>
    <row r="44" spans="1:12" ht="15" customHeight="1" x14ac:dyDescent="0.25">
      <c r="D44" s="8"/>
    </row>
    <row r="45" spans="1:12" ht="15" customHeight="1" x14ac:dyDescent="0.3">
      <c r="D45" s="9"/>
    </row>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sheetProtection sheet="1" selectLockedCells="1"/>
  <mergeCells count="50">
    <mergeCell ref="I31:K31"/>
    <mergeCell ref="E38:E39"/>
    <mergeCell ref="F38:F39"/>
    <mergeCell ref="G38:G39"/>
    <mergeCell ref="H38:H39"/>
    <mergeCell ref="E34:E35"/>
    <mergeCell ref="F34:F35"/>
    <mergeCell ref="G34:G35"/>
    <mergeCell ref="H34:H35"/>
    <mergeCell ref="E36:E37"/>
    <mergeCell ref="F36:F37"/>
    <mergeCell ref="G36:G37"/>
    <mergeCell ref="H36:H37"/>
    <mergeCell ref="E32:E33"/>
    <mergeCell ref="F32:F33"/>
    <mergeCell ref="G32:G33"/>
    <mergeCell ref="H32:H33"/>
    <mergeCell ref="F23:G23"/>
    <mergeCell ref="F24:G24"/>
    <mergeCell ref="E30:E31"/>
    <mergeCell ref="F30:F31"/>
    <mergeCell ref="G30:G31"/>
    <mergeCell ref="H30:H31"/>
    <mergeCell ref="I24:K24"/>
    <mergeCell ref="L25:L26"/>
    <mergeCell ref="E26:G26"/>
    <mergeCell ref="E28:E29"/>
    <mergeCell ref="F28:F29"/>
    <mergeCell ref="G28:G29"/>
    <mergeCell ref="H28:H29"/>
    <mergeCell ref="F20:G20"/>
    <mergeCell ref="J20:K20"/>
    <mergeCell ref="F21:G21"/>
    <mergeCell ref="J21:K21"/>
    <mergeCell ref="F22:G22"/>
    <mergeCell ref="J22:K22"/>
    <mergeCell ref="F19:G19"/>
    <mergeCell ref="J19:K19"/>
    <mergeCell ref="A1:K1"/>
    <mergeCell ref="A2:K2"/>
    <mergeCell ref="A3:C3"/>
    <mergeCell ref="E3:G3"/>
    <mergeCell ref="I3:K3"/>
    <mergeCell ref="E9:G9"/>
    <mergeCell ref="I9:K9"/>
    <mergeCell ref="I14:K14"/>
    <mergeCell ref="E15:G15"/>
    <mergeCell ref="A16:C16"/>
    <mergeCell ref="F18:G18"/>
    <mergeCell ref="J18:K18"/>
  </mergeCells>
  <pageMargins left="0.70866141732283472" right="0.70866141732283472" top="0.74803149606299213" bottom="0.74803149606299213"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Spinner 7">
              <controlPr defaultSize="0" autoPict="0">
                <anchor moveWithCells="1" sizeWithCells="1">
                  <from>
                    <xdr:col>11</xdr:col>
                    <xdr:colOff>38100</xdr:colOff>
                    <xdr:row>24</xdr:row>
                    <xdr:rowOff>60960</xdr:rowOff>
                  </from>
                  <to>
                    <xdr:col>11</xdr:col>
                    <xdr:colOff>365760</xdr:colOff>
                    <xdr:row>25</xdr:row>
                    <xdr:rowOff>175260</xdr:rowOff>
                  </to>
                </anchor>
              </controlPr>
            </control>
          </mc:Choice>
        </mc:AlternateContent>
        <mc:AlternateContent xmlns:mc="http://schemas.openxmlformats.org/markup-compatibility/2006">
          <mc:Choice Requires="x14">
            <control shapeId="6145" r:id="rId5" name="Spinner 1">
              <controlPr defaultSize="0" autoPict="0">
                <anchor moveWithCells="1">
                  <from>
                    <xdr:col>7</xdr:col>
                    <xdr:colOff>60960</xdr:colOff>
                    <xdr:row>27</xdr:row>
                    <xdr:rowOff>38100</xdr:rowOff>
                  </from>
                  <to>
                    <xdr:col>7</xdr:col>
                    <xdr:colOff>365760</xdr:colOff>
                    <xdr:row>28</xdr:row>
                    <xdr:rowOff>144780</xdr:rowOff>
                  </to>
                </anchor>
              </controlPr>
            </control>
          </mc:Choice>
        </mc:AlternateContent>
        <mc:AlternateContent xmlns:mc="http://schemas.openxmlformats.org/markup-compatibility/2006">
          <mc:Choice Requires="x14">
            <control shapeId="6146" r:id="rId6" name="Spinner 2">
              <controlPr defaultSize="0" autoPict="0">
                <anchor moveWithCells="1" sizeWithCells="1">
                  <from>
                    <xdr:col>7</xdr:col>
                    <xdr:colOff>30480</xdr:colOff>
                    <xdr:row>29</xdr:row>
                    <xdr:rowOff>38100</xdr:rowOff>
                  </from>
                  <to>
                    <xdr:col>7</xdr:col>
                    <xdr:colOff>365760</xdr:colOff>
                    <xdr:row>30</xdr:row>
                    <xdr:rowOff>175260</xdr:rowOff>
                  </to>
                </anchor>
              </controlPr>
            </control>
          </mc:Choice>
        </mc:AlternateContent>
        <mc:AlternateContent xmlns:mc="http://schemas.openxmlformats.org/markup-compatibility/2006">
          <mc:Choice Requires="x14">
            <control shapeId="6147" r:id="rId7" name="Spinner 3">
              <controlPr defaultSize="0" autoPict="0">
                <anchor moveWithCells="1">
                  <from>
                    <xdr:col>7</xdr:col>
                    <xdr:colOff>38100</xdr:colOff>
                    <xdr:row>31</xdr:row>
                    <xdr:rowOff>60960</xdr:rowOff>
                  </from>
                  <to>
                    <xdr:col>7</xdr:col>
                    <xdr:colOff>365760</xdr:colOff>
                    <xdr:row>32</xdr:row>
                    <xdr:rowOff>175260</xdr:rowOff>
                  </to>
                </anchor>
              </controlPr>
            </control>
          </mc:Choice>
        </mc:AlternateContent>
        <mc:AlternateContent xmlns:mc="http://schemas.openxmlformats.org/markup-compatibility/2006">
          <mc:Choice Requires="x14">
            <control shapeId="6148" r:id="rId8" name="Spinner 4">
              <controlPr defaultSize="0" autoPict="0">
                <anchor moveWithCells="1">
                  <from>
                    <xdr:col>7</xdr:col>
                    <xdr:colOff>30480</xdr:colOff>
                    <xdr:row>33</xdr:row>
                    <xdr:rowOff>30480</xdr:rowOff>
                  </from>
                  <to>
                    <xdr:col>7</xdr:col>
                    <xdr:colOff>365760</xdr:colOff>
                    <xdr:row>34</xdr:row>
                    <xdr:rowOff>144780</xdr:rowOff>
                  </to>
                </anchor>
              </controlPr>
            </control>
          </mc:Choice>
        </mc:AlternateContent>
        <mc:AlternateContent xmlns:mc="http://schemas.openxmlformats.org/markup-compatibility/2006">
          <mc:Choice Requires="x14">
            <control shapeId="6149" r:id="rId9" name="Spinner 5">
              <controlPr defaultSize="0" autoPict="0">
                <anchor moveWithCells="1">
                  <from>
                    <xdr:col>7</xdr:col>
                    <xdr:colOff>30480</xdr:colOff>
                    <xdr:row>35</xdr:row>
                    <xdr:rowOff>30480</xdr:rowOff>
                  </from>
                  <to>
                    <xdr:col>7</xdr:col>
                    <xdr:colOff>365760</xdr:colOff>
                    <xdr:row>36</xdr:row>
                    <xdr:rowOff>175260</xdr:rowOff>
                  </to>
                </anchor>
              </controlPr>
            </control>
          </mc:Choice>
        </mc:AlternateContent>
        <mc:AlternateContent xmlns:mc="http://schemas.openxmlformats.org/markup-compatibility/2006">
          <mc:Choice Requires="x14">
            <control shapeId="6150" r:id="rId10" name="Spinner 6">
              <controlPr defaultSize="0" autoPict="0">
                <anchor moveWithCells="1">
                  <from>
                    <xdr:col>7</xdr:col>
                    <xdr:colOff>30480</xdr:colOff>
                    <xdr:row>37</xdr:row>
                    <xdr:rowOff>38100</xdr:rowOff>
                  </from>
                  <to>
                    <xdr:col>7</xdr:col>
                    <xdr:colOff>365760</xdr:colOff>
                    <xdr:row>38</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0FD1-B8C2-4455-8BF0-287EB688DAA6}">
  <dimension ref="A1:A2"/>
  <sheetViews>
    <sheetView workbookViewId="0">
      <selection activeCell="C2" sqref="C2"/>
    </sheetView>
  </sheetViews>
  <sheetFormatPr defaultRowHeight="13.8" x14ac:dyDescent="0.25"/>
  <sheetData>
    <row r="1" spans="1:1" x14ac:dyDescent="0.25">
      <c r="A1" s="10" t="s">
        <v>5</v>
      </c>
    </row>
    <row r="2" spans="1:1" x14ac:dyDescent="0.25">
      <c r="A2" s="10" t="s">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16DA0204F45F4D92CE52BF697DE7E4" ma:contentTypeVersion="13" ma:contentTypeDescription="Create a new document." ma:contentTypeScope="" ma:versionID="8750cd2de087f97166400ad9dd15661d">
  <xsd:schema xmlns:xsd="http://www.w3.org/2001/XMLSchema" xmlns:xs="http://www.w3.org/2001/XMLSchema" xmlns:p="http://schemas.microsoft.com/office/2006/metadata/properties" xmlns:ns3="f6f7df3a-c209-42c3-b1a5-03bf6658b59f" xmlns:ns4="4d34b575-9f5a-4566-9284-66bf1567c23d" targetNamespace="http://schemas.microsoft.com/office/2006/metadata/properties" ma:root="true" ma:fieldsID="4f0e3d4ff5beabca1f11035290e63ac1" ns3:_="" ns4:_="">
    <xsd:import namespace="f6f7df3a-c209-42c3-b1a5-03bf6658b59f"/>
    <xsd:import namespace="4d34b575-9f5a-4566-9284-66bf1567c23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7df3a-c209-42c3-b1a5-03bf6658b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34b575-9f5a-4566-9284-66bf1567c2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52D7C-A7E4-497D-8072-C573EF4BC6C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BCBA4B-78F9-4642-AB7F-4F0796119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7df3a-c209-42c3-b1a5-03bf6658b59f"/>
    <ds:schemaRef ds:uri="4d34b575-9f5a-4566-9284-66bf1567c2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F68EC3-53E7-48C4-A304-278FFEF32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Checklist Iets voor jou</vt:lpstr>
      <vt:lpstr>Rendabiliteit berekenen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Beslismodel goudsbloem</dc:title>
  <dc:subject/>
  <dc:creator>Provincie Vlaams-Brabant;Praktijkpunt Landbouw Vlaams-Brabant</dc:creator>
  <cp:keywords>beslismodel</cp:keywords>
  <dc:description/>
  <cp:lastModifiedBy>Els Gils</cp:lastModifiedBy>
  <cp:revision/>
  <cp:lastPrinted>2022-03-01T07:18:12Z</cp:lastPrinted>
  <dcterms:created xsi:type="dcterms:W3CDTF">2021-01-05T10:26:02Z</dcterms:created>
  <dcterms:modified xsi:type="dcterms:W3CDTF">2022-05-12T11:34:06Z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0x0101002416DA0204F45F4D92CE52BF697DE7E4</vt:lpwstr>
  </property>
</Properties>
</file>